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P:\Databases\Calculators\2021 Tax Calculators\"/>
    </mc:Choice>
  </mc:AlternateContent>
  <xr:revisionPtr revIDLastSave="0" documentId="13_ncr:1_{E515E54D-194D-4DD5-87D2-E9B6330E512A}" xr6:coauthVersionLast="45" xr6:coauthVersionMax="45" xr10:uidLastSave="{00000000-0000-0000-0000-000000000000}"/>
  <workbookProtection workbookAlgorithmName="SHA-512" workbookHashValue="drbsbxW2IaU8KWJIMyXY8dOTEO2UohsAV73CQZDTowdqskipFa/IyhrEmmmgxWV9yBjOnt4Co14eGAV5RwucqQ==" workbookSaltValue="xFjJ5ZIOTUZHh9UVSjca4w==" workbookSpinCount="100000" lockStructure="1"/>
  <bookViews>
    <workbookView xWindow="-120" yWindow="-120" windowWidth="29040" windowHeight="15840" xr2:uid="{00000000-000D-0000-FFFF-FFFF00000000}"/>
  </bookViews>
  <sheets>
    <sheet name="Calculator" sheetId="1" r:id="rId1"/>
    <sheet name="Single" sheetId="2" r:id="rId2"/>
    <sheet name="Married"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 l="1"/>
  <c r="D8" i="1" l="1"/>
  <c r="D7" i="1"/>
  <c r="D13" i="1" s="1"/>
  <c r="D17" i="1" l="1"/>
  <c r="D9" i="1"/>
  <c r="D24" i="1" l="1"/>
  <c r="D30" i="1" s="1"/>
  <c r="H10" i="1"/>
  <c r="H8" i="1"/>
  <c r="D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pitner</author>
  </authors>
  <commentList>
    <comment ref="A8" authorId="0" shapeId="0" xr:uid="{00000000-0006-0000-0000-000001000000}">
      <text>
        <r>
          <rPr>
            <b/>
            <sz val="8"/>
            <color indexed="81"/>
            <rFont val="Tahoma"/>
            <family val="2"/>
          </rPr>
          <t>full amount to be entered, only 1/2 is payable.  Only employees hired prior to July 1, 1997 canhave compensabile sick leave</t>
        </r>
        <r>
          <rPr>
            <sz val="8"/>
            <color indexed="81"/>
            <rFont val="Tahoma"/>
            <family val="2"/>
          </rPr>
          <t xml:space="preserve">
</t>
        </r>
      </text>
    </comment>
  </commentList>
</comments>
</file>

<file path=xl/sharedStrings.xml><?xml version="1.0" encoding="utf-8"?>
<sst xmlns="http://schemas.openxmlformats.org/spreadsheetml/2006/main" count="29" uniqueCount="29">
  <si>
    <t>IF APPLICABLE</t>
  </si>
  <si>
    <t>MEDICARE GROSS CALCULATION:</t>
  </si>
  <si>
    <t>Hourly Rate</t>
  </si>
  <si>
    <t>SURS</t>
  </si>
  <si>
    <t>Medicare Withholding</t>
  </si>
  <si>
    <t>MARRIED</t>
  </si>
  <si>
    <t>SINGLE</t>
  </si>
  <si>
    <t>Monthly Gross Pay</t>
  </si>
  <si>
    <t>Total Benefit Accruals to be paid</t>
  </si>
  <si>
    <t>MINUS PRE-TAX DEDUCTIONS:</t>
  </si>
  <si>
    <t>Supplemental Rates</t>
  </si>
  <si>
    <t xml:space="preserve">NET PAY WITH OPTIONAL SUPPLEMENTAL TAX RATES </t>
  </si>
  <si>
    <t>NET PAY WITH OPTIONAL SUPPLEMENTAL TAX RATES - NOT SUBJECT TO MEDICARE</t>
  </si>
  <si>
    <t>Biweekly Paid Employee</t>
  </si>
  <si>
    <t>Enter Balance in hours of Vacation accrued</t>
  </si>
  <si>
    <r>
      <t xml:space="preserve">Enter Balance in hours of </t>
    </r>
    <r>
      <rPr>
        <b/>
        <sz val="10"/>
        <rFont val="Arial"/>
        <family val="2"/>
      </rPr>
      <t>Compensable Sick</t>
    </r>
    <r>
      <rPr>
        <sz val="10"/>
        <rFont val="Arial"/>
        <family val="2"/>
      </rPr>
      <t xml:space="preserve"> Leave Accrued</t>
    </r>
  </si>
  <si>
    <t>MINUS POST-TAX DEDUCTIONS:</t>
  </si>
  <si>
    <t>This calculator is for estimating purposes ONLY.  This will calculate net pay based on information entered and will provide a reasonable approximation of net pay.  If there is an outstanding overpayment the amount would be deducted prior to payment and will affect the net amount actually paid.  If you need assistance with this calculator our contact information can be found on the link below:</t>
  </si>
  <si>
    <t>TAXABLE GROSS</t>
  </si>
  <si>
    <t>Fidelity 403b Pretax Flat Dollar Amount</t>
  </si>
  <si>
    <t>TIAA 403b Pretax Flat Dollar Amount</t>
  </si>
  <si>
    <t>Deferred Compensation 457 Pretax Dollar Amount</t>
  </si>
  <si>
    <t>Fidelity 403b Roth after tax Flat Dollar Amount</t>
  </si>
  <si>
    <t>TIAA 403b Roth after tax Flat Dollar Amount</t>
  </si>
  <si>
    <t>Deferred Compensation 457 Roth after tax Dollar Amount</t>
  </si>
  <si>
    <t>https://www.obfs.uillinois.edu/payroll/</t>
  </si>
  <si>
    <t>Total Pre-Tax Deductions</t>
  </si>
  <si>
    <t>Total Post-Tax Deductions</t>
  </si>
  <si>
    <t>Benefit Accrual Payout NET CALCULATION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</si>
</sst>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8" formatCode="&quot;$&quot;#,##0.00_);[Red]\(&quot;$&quot;#,##0.00\)"/>
  </numFmts>
  <fonts count="26" x14ac:knownFonts="1">
    <font>
      <sz val="10"/>
      <name val="Arial"/>
    </font>
    <font>
      <sz val="8"/>
      <color indexed="81"/>
      <name val="Tahoma"/>
      <family val="2"/>
    </font>
    <font>
      <b/>
      <sz val="8"/>
      <color indexed="81"/>
      <name val="Tahoma"/>
      <family val="2"/>
    </font>
    <font>
      <b/>
      <sz val="10"/>
      <name val="Arial"/>
      <family val="2"/>
    </font>
    <font>
      <b/>
      <sz val="10"/>
      <color indexed="48"/>
      <name val="Arial"/>
      <family val="2"/>
    </font>
    <font>
      <b/>
      <sz val="10"/>
      <color indexed="57"/>
      <name val="Arial"/>
      <family val="2"/>
    </font>
    <font>
      <sz val="10"/>
      <color indexed="48"/>
      <name val="Arial"/>
      <family val="2"/>
    </font>
    <font>
      <b/>
      <sz val="10"/>
      <color indexed="62"/>
      <name val="Arial"/>
      <family val="2"/>
    </font>
    <font>
      <sz val="10"/>
      <color indexed="62"/>
      <name val="Arial"/>
      <family val="2"/>
    </font>
    <font>
      <b/>
      <sz val="12"/>
      <name val="Arial"/>
      <family val="2"/>
    </font>
    <font>
      <sz val="16"/>
      <name val="Arial"/>
      <family val="2"/>
    </font>
    <font>
      <b/>
      <i/>
      <sz val="14"/>
      <color indexed="48"/>
      <name val="Arial"/>
      <family val="2"/>
    </font>
    <font>
      <sz val="10"/>
      <name val="Arial"/>
      <family val="2"/>
    </font>
    <font>
      <sz val="10"/>
      <color indexed="30"/>
      <name val="Arial"/>
      <family val="2"/>
    </font>
    <font>
      <sz val="10"/>
      <color indexed="60"/>
      <name val="Arial"/>
      <family val="2"/>
    </font>
    <font>
      <b/>
      <sz val="10"/>
      <color indexed="60"/>
      <name val="Arial"/>
      <family val="2"/>
    </font>
    <font>
      <b/>
      <sz val="14"/>
      <name val="Arial"/>
      <family val="2"/>
    </font>
    <font>
      <sz val="12"/>
      <name val="Arial"/>
      <family val="2"/>
    </font>
    <font>
      <b/>
      <sz val="16"/>
      <color indexed="60"/>
      <name val="Arial"/>
      <family val="2"/>
    </font>
    <font>
      <u/>
      <sz val="10"/>
      <color theme="10"/>
      <name val="Arial"/>
      <family val="2"/>
    </font>
    <font>
      <sz val="10"/>
      <color theme="1"/>
      <name val="Arial"/>
      <family val="2"/>
    </font>
    <font>
      <b/>
      <sz val="20"/>
      <color rgb="FF00B050"/>
      <name val="Arial"/>
      <family val="2"/>
    </font>
    <font>
      <b/>
      <sz val="11"/>
      <name val="Arial"/>
      <family val="2"/>
    </font>
    <font>
      <sz val="11"/>
      <color theme="4" tint="-0.249977111117893"/>
      <name val="Calibri"/>
      <family val="2"/>
    </font>
    <font>
      <b/>
      <sz val="10"/>
      <color rgb="FFC00000"/>
      <name val="Arial"/>
      <family val="2"/>
    </font>
    <font>
      <b/>
      <sz val="11"/>
      <name val="Calibri"/>
      <family val="2"/>
    </font>
  </fonts>
  <fills count="4">
    <fill>
      <patternFill patternType="none"/>
    </fill>
    <fill>
      <patternFill patternType="gray125"/>
    </fill>
    <fill>
      <patternFill patternType="solid">
        <fgColor indexed="22"/>
        <bgColor indexed="64"/>
      </patternFill>
    </fill>
    <fill>
      <patternFill patternType="solid">
        <fgColor indexed="29"/>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0" fontId="12" fillId="0" borderId="0"/>
  </cellStyleXfs>
  <cellXfs count="64">
    <xf numFmtId="0" fontId="0" fillId="0" borderId="0" xfId="0"/>
    <xf numFmtId="8" fontId="3" fillId="2" borderId="1" xfId="0" applyNumberFormat="1" applyFont="1" applyFill="1" applyBorder="1" applyProtection="1">
      <protection locked="0"/>
    </xf>
    <xf numFmtId="0" fontId="3" fillId="2" borderId="1" xfId="0" applyFont="1" applyFill="1" applyBorder="1" applyProtection="1">
      <protection locked="0"/>
    </xf>
    <xf numFmtId="0" fontId="0" fillId="0" borderId="0" xfId="0" applyProtection="1"/>
    <xf numFmtId="8" fontId="14" fillId="0" borderId="0" xfId="0" applyNumberFormat="1" applyFont="1" applyBorder="1" applyProtection="1"/>
    <xf numFmtId="8" fontId="14" fillId="0" borderId="0" xfId="0" applyNumberFormat="1" applyFont="1" applyFill="1" applyBorder="1" applyProtection="1"/>
    <xf numFmtId="8" fontId="15" fillId="0" borderId="0" xfId="0" applyNumberFormat="1" applyFont="1" applyFill="1" applyBorder="1" applyProtection="1"/>
    <xf numFmtId="0" fontId="11" fillId="0" borderId="0" xfId="0" applyFont="1" applyProtection="1"/>
    <xf numFmtId="0" fontId="4" fillId="0" borderId="0" xfId="0" applyFont="1" applyProtection="1"/>
    <xf numFmtId="0" fontId="6" fillId="0" borderId="0" xfId="0" applyFont="1" applyProtection="1"/>
    <xf numFmtId="0" fontId="4" fillId="0" borderId="0" xfId="0" applyFont="1" applyFill="1" applyProtection="1"/>
    <xf numFmtId="10" fontId="13" fillId="0" borderId="0" xfId="0" applyNumberFormat="1" applyFont="1" applyProtection="1"/>
    <xf numFmtId="0" fontId="16" fillId="0" borderId="0" xfId="0" applyFont="1" applyProtection="1"/>
    <xf numFmtId="0" fontId="7" fillId="0" borderId="0" xfId="0" applyFont="1" applyProtection="1"/>
    <xf numFmtId="0" fontId="8" fillId="0" borderId="0" xfId="0" applyFont="1" applyProtection="1"/>
    <xf numFmtId="0" fontId="5" fillId="0" borderId="0" xfId="0" applyFont="1" applyFill="1" applyProtection="1"/>
    <xf numFmtId="8" fontId="0" fillId="0" borderId="0" xfId="0" applyNumberFormat="1" applyProtection="1"/>
    <xf numFmtId="8" fontId="8" fillId="0" borderId="0" xfId="0" applyNumberFormat="1" applyFont="1" applyProtection="1"/>
    <xf numFmtId="8" fontId="5" fillId="0" borderId="0" xfId="0" applyNumberFormat="1" applyFont="1" applyFill="1" applyProtection="1"/>
    <xf numFmtId="8" fontId="3" fillId="0" borderId="0" xfId="0" applyNumberFormat="1" applyFont="1" applyFill="1" applyProtection="1"/>
    <xf numFmtId="8" fontId="6" fillId="0" borderId="0" xfId="0" applyNumberFormat="1" applyFont="1" applyProtection="1"/>
    <xf numFmtId="0" fontId="0" fillId="0" borderId="0" xfId="0" applyFill="1" applyProtection="1"/>
    <xf numFmtId="0" fontId="0" fillId="0" borderId="0" xfId="0" applyAlignment="1" applyProtection="1"/>
    <xf numFmtId="8" fontId="7" fillId="0" borderId="0" xfId="0" applyNumberFormat="1" applyFont="1" applyFill="1" applyProtection="1"/>
    <xf numFmtId="0" fontId="10" fillId="0" borderId="0" xfId="0" applyFont="1" applyProtection="1"/>
    <xf numFmtId="0" fontId="7" fillId="0" borderId="0" xfId="0" applyFont="1" applyAlignment="1" applyProtection="1"/>
    <xf numFmtId="0" fontId="8" fillId="0" borderId="0" xfId="0" applyFont="1" applyAlignment="1" applyProtection="1"/>
    <xf numFmtId="0" fontId="5" fillId="0" borderId="0" xfId="0" applyFont="1" applyFill="1" applyAlignment="1" applyProtection="1"/>
    <xf numFmtId="0" fontId="12" fillId="0" borderId="0" xfId="0" applyFont="1" applyAlignment="1" applyProtection="1"/>
    <xf numFmtId="8" fontId="12" fillId="0" borderId="1" xfId="0" applyNumberFormat="1" applyFont="1" applyBorder="1" applyAlignment="1" applyProtection="1">
      <alignment horizontal="center"/>
    </xf>
    <xf numFmtId="0" fontId="17" fillId="0" borderId="0" xfId="0" applyFont="1" applyProtection="1"/>
    <xf numFmtId="8" fontId="18" fillId="3" borderId="2" xfId="0" applyNumberFormat="1" applyFont="1" applyFill="1" applyBorder="1" applyProtection="1"/>
    <xf numFmtId="0" fontId="0" fillId="0" borderId="0" xfId="0" applyFill="1" applyBorder="1" applyProtection="1"/>
    <xf numFmtId="0" fontId="7" fillId="0" borderId="0" xfId="0" applyFont="1" applyFill="1" applyBorder="1" applyAlignment="1" applyProtection="1"/>
    <xf numFmtId="8" fontId="0" fillId="0" borderId="0" xfId="0" applyNumberFormat="1" applyFill="1" applyBorder="1" applyProtection="1"/>
    <xf numFmtId="0" fontId="12" fillId="0" borderId="0" xfId="0" applyFont="1" applyFill="1" applyBorder="1" applyAlignment="1" applyProtection="1"/>
    <xf numFmtId="0" fontId="20" fillId="0" borderId="0" xfId="0" applyFont="1" applyFill="1" applyBorder="1" applyAlignment="1" applyProtection="1"/>
    <xf numFmtId="0" fontId="12" fillId="0" borderId="0" xfId="0" applyFont="1" applyProtection="1"/>
    <xf numFmtId="8" fontId="8" fillId="0" borderId="0" xfId="0" applyNumberFormat="1" applyFont="1" applyFill="1" applyBorder="1" applyProtection="1"/>
    <xf numFmtId="0" fontId="16" fillId="0" borderId="0" xfId="0" applyFont="1" applyAlignment="1" applyProtection="1"/>
    <xf numFmtId="0" fontId="16" fillId="0" borderId="0" xfId="0" applyFont="1" applyAlignment="1" applyProtection="1">
      <alignment wrapText="1"/>
    </xf>
    <xf numFmtId="8" fontId="3" fillId="0" borderId="0" xfId="0" applyNumberFormat="1" applyFont="1" applyProtection="1"/>
    <xf numFmtId="0" fontId="0" fillId="0" borderId="0" xfId="0" applyAlignment="1" applyProtection="1">
      <alignment wrapText="1"/>
    </xf>
    <xf numFmtId="8" fontId="0" fillId="0" borderId="0" xfId="0" applyNumberFormat="1" applyFill="1" applyBorder="1" applyAlignment="1" applyProtection="1"/>
    <xf numFmtId="0" fontId="12" fillId="0" borderId="0" xfId="2" applyProtection="1">
      <protection locked="0"/>
    </xf>
    <xf numFmtId="0" fontId="23" fillId="0" borderId="0" xfId="0" applyFont="1"/>
    <xf numFmtId="0" fontId="0" fillId="0" borderId="0" xfId="0" applyProtection="1">
      <protection locked="0"/>
    </xf>
    <xf numFmtId="8" fontId="3" fillId="0" borderId="3" xfId="0" applyNumberFormat="1" applyFont="1" applyBorder="1" applyProtection="1"/>
    <xf numFmtId="8" fontId="15" fillId="0" borderId="0" xfId="0" applyNumberFormat="1" applyFont="1" applyProtection="1"/>
    <xf numFmtId="8" fontId="24" fillId="0" borderId="0" xfId="0" applyNumberFormat="1" applyFont="1" applyProtection="1"/>
    <xf numFmtId="8" fontId="12" fillId="2" borderId="2" xfId="0" applyNumberFormat="1" applyFont="1" applyFill="1" applyBorder="1" applyProtection="1">
      <protection locked="0"/>
    </xf>
    <xf numFmtId="7" fontId="12" fillId="2" borderId="2" xfId="0" applyNumberFormat="1" applyFont="1" applyFill="1" applyBorder="1" applyProtection="1">
      <protection locked="0"/>
    </xf>
    <xf numFmtId="8" fontId="12" fillId="2" borderId="1" xfId="0" applyNumberFormat="1" applyFont="1" applyFill="1" applyBorder="1" applyProtection="1">
      <protection locked="0"/>
    </xf>
    <xf numFmtId="0" fontId="3" fillId="0" borderId="0" xfId="0" applyFont="1" applyProtection="1"/>
    <xf numFmtId="8" fontId="24" fillId="0" borderId="0" xfId="0" applyNumberFormat="1" applyFont="1" applyFill="1" applyBorder="1" applyProtection="1"/>
    <xf numFmtId="0" fontId="25" fillId="0" borderId="0" xfId="0" applyFont="1"/>
    <xf numFmtId="8" fontId="24" fillId="0" borderId="0" xfId="0" applyNumberFormat="1" applyFont="1" applyFill="1" applyProtection="1"/>
    <xf numFmtId="8" fontId="24" fillId="0" borderId="3" xfId="0" applyNumberFormat="1" applyFont="1" applyBorder="1" applyProtection="1"/>
    <xf numFmtId="0" fontId="22" fillId="0" borderId="0" xfId="0" applyFont="1" applyAlignment="1" applyProtection="1">
      <alignment wrapText="1"/>
    </xf>
    <xf numFmtId="0" fontId="9"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19" fillId="0" borderId="0" xfId="1" applyAlignment="1" applyProtection="1">
      <alignment wrapText="1"/>
      <protection locked="0"/>
    </xf>
    <xf numFmtId="0" fontId="9" fillId="0" borderId="0" xfId="0" applyFont="1" applyAlignment="1" applyProtection="1">
      <alignment wrapText="1"/>
      <protection locked="0"/>
    </xf>
    <xf numFmtId="0" fontId="21" fillId="0" borderId="0" xfId="0" applyFont="1" applyAlignment="1" applyProtection="1">
      <alignment horizontal="center"/>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bfs.uillinois.edu/payrol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0"/>
  <sheetViews>
    <sheetView tabSelected="1" zoomScaleNormal="100" workbookViewId="0">
      <selection activeCell="A2" sqref="A2:D2"/>
    </sheetView>
  </sheetViews>
  <sheetFormatPr defaultColWidth="9.140625" defaultRowHeight="12.75" x14ac:dyDescent="0.2"/>
  <cols>
    <col min="1" max="1" width="63.7109375" style="3" customWidth="1"/>
    <col min="2" max="2" width="14.28515625" style="3" customWidth="1"/>
    <col min="3" max="3" width="17.85546875" style="3" customWidth="1"/>
    <col min="4" max="4" width="17.7109375" style="16" customWidth="1"/>
    <col min="5" max="5" width="10.7109375" style="3" bestFit="1" customWidth="1"/>
    <col min="6" max="6" width="30.7109375" style="3" customWidth="1"/>
    <col min="7" max="7" width="9.140625" style="3"/>
    <col min="8" max="8" width="14.28515625" style="3" customWidth="1"/>
    <col min="9" max="16384" width="9.140625" style="3"/>
  </cols>
  <sheetData>
    <row r="1" spans="1:8" s="30" customFormat="1" ht="62.25" customHeight="1" x14ac:dyDescent="0.25">
      <c r="A1" s="58" t="s">
        <v>17</v>
      </c>
      <c r="B1" s="58"/>
      <c r="C1" s="58"/>
      <c r="D1" s="58"/>
    </row>
    <row r="2" spans="1:8" s="30" customFormat="1" ht="32.25" customHeight="1" x14ac:dyDescent="0.25">
      <c r="A2" s="61" t="s">
        <v>25</v>
      </c>
      <c r="B2" s="62"/>
      <c r="C2" s="62"/>
      <c r="D2" s="62"/>
    </row>
    <row r="3" spans="1:8" s="30" customFormat="1" ht="50.25" customHeight="1" x14ac:dyDescent="0.4">
      <c r="A3" s="63" t="s">
        <v>13</v>
      </c>
      <c r="B3" s="63"/>
      <c r="C3" s="63"/>
      <c r="D3" s="63"/>
      <c r="E3" s="63"/>
      <c r="F3" s="63"/>
    </row>
    <row r="4" spans="1:8" s="24" customFormat="1" ht="34.5" customHeight="1" x14ac:dyDescent="0.4">
      <c r="A4" s="63" t="s">
        <v>28</v>
      </c>
      <c r="B4" s="63"/>
      <c r="C4" s="63"/>
      <c r="D4" s="63"/>
      <c r="E4" s="63"/>
      <c r="F4" s="63"/>
    </row>
    <row r="5" spans="1:8" ht="23.25" customHeight="1" thickBot="1" x14ac:dyDescent="0.25">
      <c r="A5" s="59"/>
      <c r="B5" s="59"/>
      <c r="C5" s="59"/>
      <c r="D5" s="60"/>
    </row>
    <row r="6" spans="1:8" ht="19.5" thickBot="1" x14ac:dyDescent="0.35">
      <c r="A6" s="12" t="s">
        <v>2</v>
      </c>
      <c r="C6" s="16"/>
      <c r="D6" s="1"/>
      <c r="F6" s="7" t="s">
        <v>0</v>
      </c>
      <c r="G6" s="7"/>
      <c r="H6" s="20"/>
    </row>
    <row r="7" spans="1:8" ht="13.5" thickBot="1" x14ac:dyDescent="0.25">
      <c r="A7" s="28" t="s">
        <v>14</v>
      </c>
      <c r="B7" s="2">
        <v>0</v>
      </c>
      <c r="C7" s="16"/>
      <c r="D7" s="48">
        <f>+B7*D6</f>
        <v>0</v>
      </c>
      <c r="F7" s="8" t="s">
        <v>1</v>
      </c>
      <c r="G7" s="8"/>
      <c r="H7" s="20"/>
    </row>
    <row r="8" spans="1:8" ht="13.5" thickBot="1" x14ac:dyDescent="0.25">
      <c r="A8" s="28" t="s">
        <v>15</v>
      </c>
      <c r="B8" s="2">
        <v>0</v>
      </c>
      <c r="C8" s="16"/>
      <c r="D8" s="49">
        <f>+(B8*0.5)*D6</f>
        <v>0</v>
      </c>
      <c r="F8" s="9" t="s">
        <v>7</v>
      </c>
      <c r="G8" s="9"/>
      <c r="H8" s="4">
        <f>+D9</f>
        <v>0</v>
      </c>
    </row>
    <row r="9" spans="1:8" ht="13.5" thickBot="1" x14ac:dyDescent="0.25">
      <c r="A9" s="37" t="s">
        <v>8</v>
      </c>
      <c r="C9" s="16"/>
      <c r="D9" s="47">
        <f>+D7+D8</f>
        <v>0</v>
      </c>
      <c r="F9" s="10"/>
      <c r="G9" s="10"/>
      <c r="H9" s="6"/>
    </row>
    <row r="10" spans="1:8" ht="13.5" thickTop="1" x14ac:dyDescent="0.2">
      <c r="F10" s="9" t="s">
        <v>4</v>
      </c>
      <c r="G10" s="11">
        <v>1.4500000000000001E-2</v>
      </c>
      <c r="H10" s="4">
        <f>+G10*D9</f>
        <v>0</v>
      </c>
    </row>
    <row r="11" spans="1:8" x14ac:dyDescent="0.2">
      <c r="A11" s="22"/>
      <c r="C11" s="16"/>
      <c r="F11" s="9"/>
      <c r="G11" s="9"/>
      <c r="H11" s="5"/>
    </row>
    <row r="12" spans="1:8" x14ac:dyDescent="0.2">
      <c r="A12" s="25" t="s">
        <v>9</v>
      </c>
      <c r="B12" s="13"/>
      <c r="C12" s="23"/>
      <c r="D12" s="17"/>
      <c r="F12" s="9"/>
      <c r="G12" s="9"/>
      <c r="H12" s="5"/>
    </row>
    <row r="13" spans="1:8" ht="13.5" thickBot="1" x14ac:dyDescent="0.25">
      <c r="A13" s="26" t="s">
        <v>3</v>
      </c>
      <c r="B13" s="14"/>
      <c r="C13" s="17"/>
      <c r="D13" s="54">
        <f>D7*0.08</f>
        <v>0</v>
      </c>
      <c r="F13" s="9"/>
      <c r="G13" s="9"/>
      <c r="H13" s="5"/>
    </row>
    <row r="14" spans="1:8" ht="13.5" thickBot="1" x14ac:dyDescent="0.25">
      <c r="A14" s="26" t="s">
        <v>19</v>
      </c>
      <c r="B14" s="14"/>
      <c r="C14" s="17"/>
      <c r="D14" s="52">
        <v>0</v>
      </c>
      <c r="F14" s="9"/>
      <c r="G14" s="9"/>
      <c r="H14" s="5"/>
    </row>
    <row r="15" spans="1:8" ht="13.5" thickBot="1" x14ac:dyDescent="0.25">
      <c r="A15" s="26" t="s">
        <v>20</v>
      </c>
      <c r="B15" s="14"/>
      <c r="C15" s="17"/>
      <c r="D15" s="51">
        <v>0</v>
      </c>
      <c r="F15" s="9"/>
      <c r="G15" s="9"/>
      <c r="H15" s="5"/>
    </row>
    <row r="16" spans="1:8" ht="13.5" thickBot="1" x14ac:dyDescent="0.25">
      <c r="A16" s="26" t="s">
        <v>21</v>
      </c>
      <c r="B16" s="14"/>
      <c r="C16" s="17"/>
      <c r="D16" s="52">
        <v>0</v>
      </c>
      <c r="F16" s="9"/>
      <c r="G16" s="9"/>
      <c r="H16" s="5"/>
    </row>
    <row r="17" spans="1:8" x14ac:dyDescent="0.2">
      <c r="A17" s="53" t="s">
        <v>26</v>
      </c>
      <c r="D17" s="49">
        <f>SUM(D13:D16)</f>
        <v>0</v>
      </c>
      <c r="F17" s="9"/>
      <c r="G17" s="9"/>
      <c r="H17" s="5"/>
    </row>
    <row r="18" spans="1:8" ht="20.25" customHeight="1" thickBot="1" x14ac:dyDescent="0.25">
      <c r="A18" s="25" t="s">
        <v>16</v>
      </c>
      <c r="D18" s="41"/>
      <c r="F18" s="9"/>
      <c r="G18" s="9"/>
      <c r="H18" s="5"/>
    </row>
    <row r="19" spans="1:8" ht="14.25" customHeight="1" thickBot="1" x14ac:dyDescent="0.25">
      <c r="A19" s="26" t="s">
        <v>22</v>
      </c>
      <c r="D19" s="52">
        <v>0</v>
      </c>
      <c r="F19" s="9"/>
      <c r="G19" s="9"/>
      <c r="H19" s="5"/>
    </row>
    <row r="20" spans="1:8" ht="13.5" thickBot="1" x14ac:dyDescent="0.25">
      <c r="A20" s="26" t="s">
        <v>23</v>
      </c>
      <c r="D20" s="50">
        <v>0</v>
      </c>
      <c r="F20" s="9"/>
      <c r="G20" s="9"/>
      <c r="H20" s="5"/>
    </row>
    <row r="21" spans="1:8" ht="13.5" thickBot="1" x14ac:dyDescent="0.25">
      <c r="A21" s="26" t="s">
        <v>24</v>
      </c>
      <c r="D21" s="52">
        <v>0</v>
      </c>
      <c r="F21" s="9"/>
      <c r="G21" s="9"/>
      <c r="H21" s="5"/>
    </row>
    <row r="22" spans="1:8" ht="15" x14ac:dyDescent="0.25">
      <c r="A22" s="55" t="s">
        <v>27</v>
      </c>
      <c r="D22" s="56">
        <f>SUM(D19:D21)</f>
        <v>0</v>
      </c>
      <c r="F22" s="9"/>
      <c r="G22" s="9"/>
      <c r="H22" s="5"/>
    </row>
    <row r="23" spans="1:8" ht="15" x14ac:dyDescent="0.25">
      <c r="A23" s="45"/>
      <c r="D23" s="19"/>
      <c r="F23" s="9"/>
      <c r="G23" s="9"/>
      <c r="H23" s="5"/>
    </row>
    <row r="24" spans="1:8" ht="13.5" thickBot="1" x14ac:dyDescent="0.25">
      <c r="A24" s="25" t="s">
        <v>18</v>
      </c>
      <c r="D24" s="57">
        <f>D9-D17</f>
        <v>0</v>
      </c>
      <c r="F24" s="9"/>
      <c r="G24" s="9"/>
      <c r="H24" s="5"/>
    </row>
    <row r="25" spans="1:8" ht="13.5" thickTop="1" x14ac:dyDescent="0.2">
      <c r="A25" s="26"/>
      <c r="B25" s="14"/>
      <c r="C25" s="17"/>
      <c r="D25" s="38"/>
      <c r="F25" s="9"/>
      <c r="G25" s="9"/>
      <c r="H25" s="5"/>
    </row>
    <row r="26" spans="1:8" ht="20.25" x14ac:dyDescent="0.3">
      <c r="B26" s="24"/>
    </row>
    <row r="27" spans="1:8" ht="13.5" thickBot="1" x14ac:dyDescent="0.25"/>
    <row r="28" spans="1:8" ht="13.5" thickBot="1" x14ac:dyDescent="0.25">
      <c r="D28" s="29" t="s">
        <v>10</v>
      </c>
    </row>
    <row r="29" spans="1:8" ht="32.450000000000003" customHeight="1" thickBot="1" x14ac:dyDescent="0.35">
      <c r="A29" s="39" t="s">
        <v>11</v>
      </c>
      <c r="D29" s="31">
        <f>D24-(D24*0.22)-(D24*0.0495)-H10</f>
        <v>0</v>
      </c>
    </row>
    <row r="30" spans="1:8" ht="43.9" customHeight="1" thickBot="1" x14ac:dyDescent="0.35">
      <c r="A30" s="40" t="s">
        <v>12</v>
      </c>
      <c r="B30" s="22"/>
      <c r="D30" s="31">
        <f>D24-(D24*0.22)-(D24*0.0495)</f>
        <v>0</v>
      </c>
    </row>
    <row r="31" spans="1:8" ht="43.5" customHeight="1" x14ac:dyDescent="0.2">
      <c r="B31" s="42"/>
    </row>
    <row r="32" spans="1:8" x14ac:dyDescent="0.2">
      <c r="C32" s="18"/>
      <c r="D32" s="19"/>
    </row>
    <row r="33" spans="1:6" s="21" customFormat="1" x14ac:dyDescent="0.2">
      <c r="A33" s="27"/>
      <c r="B33" s="15"/>
      <c r="C33" s="16"/>
      <c r="D33" s="16"/>
    </row>
    <row r="34" spans="1:6" x14ac:dyDescent="0.2">
      <c r="A34" s="22"/>
      <c r="C34" s="16"/>
    </row>
    <row r="35" spans="1:6" x14ac:dyDescent="0.2">
      <c r="A35" s="22"/>
    </row>
    <row r="38" spans="1:6" x14ac:dyDescent="0.2">
      <c r="C38" s="32"/>
      <c r="D38" s="34"/>
    </row>
    <row r="39" spans="1:6" x14ac:dyDescent="0.2">
      <c r="A39" s="32"/>
      <c r="B39" s="32"/>
      <c r="C39" s="32"/>
      <c r="D39" s="34"/>
      <c r="E39" s="32"/>
      <c r="F39" s="32"/>
    </row>
    <row r="40" spans="1:6" x14ac:dyDescent="0.2">
      <c r="A40" s="32"/>
      <c r="B40" s="32"/>
      <c r="C40" s="32"/>
      <c r="D40" s="34"/>
      <c r="E40" s="32"/>
      <c r="F40" s="32"/>
    </row>
    <row r="41" spans="1:6" x14ac:dyDescent="0.2">
      <c r="A41" s="32"/>
      <c r="B41" s="32"/>
      <c r="C41" s="32"/>
      <c r="D41" s="34"/>
      <c r="E41" s="32"/>
      <c r="F41" s="32"/>
    </row>
    <row r="42" spans="1:6" ht="14.25" customHeight="1" x14ac:dyDescent="0.2">
      <c r="A42" s="32"/>
      <c r="B42" s="32"/>
      <c r="C42" s="34"/>
      <c r="D42" s="34"/>
      <c r="E42" s="32"/>
      <c r="F42" s="32"/>
    </row>
    <row r="43" spans="1:6" x14ac:dyDescent="0.2">
      <c r="A43" s="33"/>
      <c r="B43" s="32"/>
      <c r="C43" s="43"/>
      <c r="D43" s="43"/>
      <c r="E43" s="32"/>
      <c r="F43" s="32"/>
    </row>
    <row r="44" spans="1:6" x14ac:dyDescent="0.2">
      <c r="A44" s="35"/>
      <c r="B44" s="32"/>
      <c r="C44" s="43"/>
      <c r="D44" s="43"/>
      <c r="E44" s="32"/>
      <c r="F44" s="32"/>
    </row>
    <row r="45" spans="1:6" x14ac:dyDescent="0.2">
      <c r="A45" s="35"/>
      <c r="B45" s="32"/>
      <c r="C45" s="43"/>
      <c r="D45" s="43"/>
      <c r="E45" s="32"/>
      <c r="F45" s="32"/>
    </row>
    <row r="46" spans="1:6" x14ac:dyDescent="0.2">
      <c r="A46" s="35"/>
      <c r="B46" s="32"/>
      <c r="C46" s="43"/>
      <c r="D46" s="43"/>
      <c r="E46" s="32"/>
      <c r="F46" s="32"/>
    </row>
    <row r="47" spans="1:6" x14ac:dyDescent="0.2">
      <c r="A47" s="35"/>
      <c r="B47" s="32"/>
      <c r="C47" s="43"/>
      <c r="D47" s="43"/>
      <c r="E47" s="32"/>
      <c r="F47" s="32"/>
    </row>
    <row r="48" spans="1:6" x14ac:dyDescent="0.2">
      <c r="A48" s="35"/>
      <c r="B48" s="32"/>
      <c r="C48" s="43"/>
      <c r="D48" s="43"/>
      <c r="E48" s="32"/>
      <c r="F48" s="32"/>
    </row>
    <row r="49" spans="1:6" x14ac:dyDescent="0.2">
      <c r="A49" s="35"/>
      <c r="B49" s="32"/>
      <c r="C49" s="43"/>
      <c r="D49" s="43"/>
      <c r="E49" s="32"/>
      <c r="F49" s="32"/>
    </row>
    <row r="50" spans="1:6" x14ac:dyDescent="0.2">
      <c r="A50" s="35"/>
      <c r="B50" s="32"/>
      <c r="C50" s="43"/>
      <c r="D50" s="43"/>
      <c r="E50" s="32"/>
      <c r="F50" s="32"/>
    </row>
    <row r="51" spans="1:6" x14ac:dyDescent="0.2">
      <c r="A51" s="35"/>
      <c r="B51" s="32"/>
      <c r="C51" s="43"/>
      <c r="D51" s="43"/>
      <c r="E51" s="32"/>
      <c r="F51" s="32"/>
    </row>
    <row r="52" spans="1:6" x14ac:dyDescent="0.2">
      <c r="A52" s="35"/>
      <c r="B52" s="32"/>
      <c r="C52" s="43"/>
      <c r="D52" s="43"/>
      <c r="E52" s="32"/>
      <c r="F52" s="32"/>
    </row>
    <row r="53" spans="1:6" x14ac:dyDescent="0.2">
      <c r="A53" s="35"/>
      <c r="B53" s="32"/>
      <c r="C53" s="43"/>
      <c r="D53" s="43"/>
      <c r="E53" s="32"/>
      <c r="F53" s="32"/>
    </row>
    <row r="54" spans="1:6" x14ac:dyDescent="0.2">
      <c r="A54" s="35"/>
      <c r="B54" s="32"/>
      <c r="C54" s="43"/>
      <c r="D54" s="43"/>
      <c r="E54" s="32"/>
      <c r="F54" s="32"/>
    </row>
    <row r="55" spans="1:6" x14ac:dyDescent="0.2">
      <c r="A55" s="36"/>
      <c r="B55" s="32"/>
      <c r="C55" s="43"/>
      <c r="D55" s="43"/>
      <c r="E55" s="32"/>
      <c r="F55" s="32"/>
    </row>
    <row r="56" spans="1:6" x14ac:dyDescent="0.2">
      <c r="A56" s="35"/>
      <c r="B56" s="32"/>
      <c r="C56" s="32"/>
      <c r="D56" s="34"/>
      <c r="E56" s="32"/>
      <c r="F56" s="32"/>
    </row>
    <row r="57" spans="1:6" x14ac:dyDescent="0.2">
      <c r="A57" s="32"/>
      <c r="B57" s="32"/>
      <c r="E57" s="32"/>
      <c r="F57" s="32"/>
    </row>
    <row r="58" spans="1:6" x14ac:dyDescent="0.2">
      <c r="C58" s="16"/>
    </row>
    <row r="59" spans="1:6" x14ac:dyDescent="0.2">
      <c r="A59" s="22"/>
    </row>
    <row r="60" spans="1:6" x14ac:dyDescent="0.2">
      <c r="A60" s="22"/>
    </row>
  </sheetData>
  <sheetProtection algorithmName="SHA-512" hashValue="NJnB5UJEkelENoBpwhM/OfgepP/pnK4V1RIK4t42sThxKGqWoLCWXt5vIdfbWgr18mUOrElyQdLcBBZQA19LWw==" saltValue="iXJfRfQEvxo3v/kPkXUggw==" spinCount="100000" sheet="1" selectLockedCells="1"/>
  <mergeCells count="5">
    <mergeCell ref="A1:D1"/>
    <mergeCell ref="A5:D5"/>
    <mergeCell ref="A2:D2"/>
    <mergeCell ref="A4:F4"/>
    <mergeCell ref="A3:F3"/>
  </mergeCells>
  <phoneticPr fontId="0" type="noConversion"/>
  <hyperlinks>
    <hyperlink ref="A2" r:id="rId1" xr:uid="{00000000-0004-0000-0000-000000000000}"/>
  </hyperlinks>
  <pageMargins left="0.75" right="0.75" top="1" bottom="1" header="0.5" footer="0.5"/>
  <pageSetup scale="73" fitToHeight="2" orientation="landscape"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workbookViewId="0">
      <selection activeCell="K23" sqref="K23"/>
    </sheetView>
  </sheetViews>
  <sheetFormatPr defaultColWidth="9.140625" defaultRowHeight="12.75" x14ac:dyDescent="0.2"/>
  <cols>
    <col min="1" max="2" width="9.140625" style="3"/>
    <col min="4" max="4" width="9.5703125" style="3" bestFit="1" customWidth="1"/>
    <col min="5" max="16384" width="9.140625" style="3"/>
  </cols>
  <sheetData>
    <row r="1" spans="1:4" x14ac:dyDescent="0.2">
      <c r="A1" s="46" t="s">
        <v>6</v>
      </c>
      <c r="B1" s="46"/>
      <c r="C1" s="46"/>
      <c r="D1" s="44">
        <v>161.5</v>
      </c>
    </row>
    <row r="2" spans="1:4" x14ac:dyDescent="0.2">
      <c r="A2" s="46"/>
      <c r="B2" s="46"/>
      <c r="C2" s="46"/>
      <c r="D2" s="44"/>
    </row>
    <row r="3" spans="1:4" x14ac:dyDescent="0.2">
      <c r="A3" s="46"/>
      <c r="B3" s="46"/>
      <c r="C3" s="46"/>
      <c r="D3" s="44">
        <v>0</v>
      </c>
    </row>
    <row r="4" spans="1:4" x14ac:dyDescent="0.2">
      <c r="A4" s="46"/>
      <c r="B4" s="46"/>
      <c r="C4" s="46"/>
      <c r="D4" s="44"/>
    </row>
    <row r="5" spans="1:4" x14ac:dyDescent="0.2">
      <c r="A5" s="46">
        <v>146</v>
      </c>
      <c r="B5" s="46">
        <v>0</v>
      </c>
      <c r="C5" s="46"/>
      <c r="D5" s="44">
        <v>0.1</v>
      </c>
    </row>
    <row r="6" spans="1:4" x14ac:dyDescent="0.2">
      <c r="A6" s="46"/>
      <c r="B6" s="46"/>
      <c r="C6" s="46"/>
      <c r="D6" s="44"/>
    </row>
    <row r="7" spans="1:4" x14ac:dyDescent="0.2">
      <c r="A7" s="46">
        <v>519</v>
      </c>
      <c r="B7" s="46">
        <v>37.299999999999997</v>
      </c>
      <c r="C7" s="46"/>
      <c r="D7" s="44">
        <v>0.12</v>
      </c>
    </row>
    <row r="8" spans="1:4" x14ac:dyDescent="0.2">
      <c r="A8" s="46"/>
      <c r="B8" s="46"/>
      <c r="C8" s="46"/>
      <c r="D8" s="44"/>
    </row>
    <row r="9" spans="1:4" x14ac:dyDescent="0.2">
      <c r="A9" s="46">
        <v>1664</v>
      </c>
      <c r="B9" s="46">
        <v>174.7</v>
      </c>
      <c r="C9" s="46"/>
      <c r="D9" s="44">
        <v>0.22</v>
      </c>
    </row>
    <row r="10" spans="1:4" x14ac:dyDescent="0.2">
      <c r="A10" s="46"/>
      <c r="B10" s="46"/>
      <c r="C10" s="46"/>
      <c r="D10" s="44"/>
    </row>
    <row r="11" spans="1:4" x14ac:dyDescent="0.2">
      <c r="A11" s="46">
        <v>3385</v>
      </c>
      <c r="B11" s="46">
        <v>553.32000000000005</v>
      </c>
      <c r="C11" s="46"/>
      <c r="D11" s="44">
        <v>0.24</v>
      </c>
    </row>
    <row r="12" spans="1:4" x14ac:dyDescent="0.2">
      <c r="A12" s="46"/>
      <c r="B12" s="46"/>
      <c r="C12" s="46"/>
      <c r="D12" s="44"/>
    </row>
    <row r="13" spans="1:4" x14ac:dyDescent="0.2">
      <c r="A13" s="46">
        <v>6328</v>
      </c>
      <c r="B13" s="46">
        <v>1259.6400000000001</v>
      </c>
      <c r="C13" s="46"/>
      <c r="D13" s="44">
        <v>0.32</v>
      </c>
    </row>
    <row r="14" spans="1:4" x14ac:dyDescent="0.2">
      <c r="A14" s="46"/>
      <c r="B14" s="46"/>
      <c r="C14" s="46"/>
      <c r="D14" s="44"/>
    </row>
    <row r="15" spans="1:4" x14ac:dyDescent="0.2">
      <c r="A15" s="46">
        <v>7996</v>
      </c>
      <c r="B15" s="46">
        <v>1793.4</v>
      </c>
      <c r="C15" s="46"/>
      <c r="D15" s="44">
        <v>0.35</v>
      </c>
    </row>
    <row r="16" spans="1:4" x14ac:dyDescent="0.2">
      <c r="A16" s="46"/>
      <c r="B16" s="46"/>
      <c r="C16" s="46"/>
      <c r="D16" s="44"/>
    </row>
    <row r="17" spans="1:4" x14ac:dyDescent="0.2">
      <c r="A17" s="46">
        <v>19773</v>
      </c>
      <c r="B17" s="46">
        <v>5915.35</v>
      </c>
      <c r="C17" s="46"/>
      <c r="D17" s="44">
        <v>0.37</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workbookViewId="0">
      <selection activeCell="D17" sqref="D17"/>
    </sheetView>
  </sheetViews>
  <sheetFormatPr defaultColWidth="9.140625" defaultRowHeight="12.75" x14ac:dyDescent="0.2"/>
  <cols>
    <col min="1" max="2" width="9.140625" style="3"/>
    <col min="3" max="3" width="9.5703125" style="3" bestFit="1" customWidth="1"/>
    <col min="4" max="16384" width="9.140625" style="3"/>
  </cols>
  <sheetData>
    <row r="1" spans="1:4" x14ac:dyDescent="0.2">
      <c r="A1" s="46" t="s">
        <v>5</v>
      </c>
      <c r="B1" s="46"/>
      <c r="C1" s="46"/>
      <c r="D1" s="46">
        <v>161.5</v>
      </c>
    </row>
    <row r="2" spans="1:4" x14ac:dyDescent="0.2">
      <c r="A2" s="46"/>
      <c r="B2" s="46"/>
      <c r="C2" s="46"/>
      <c r="D2" s="46"/>
    </row>
    <row r="3" spans="1:4" x14ac:dyDescent="0.2">
      <c r="A3" s="46">
        <v>0</v>
      </c>
      <c r="B3" s="46"/>
      <c r="C3" s="46"/>
      <c r="D3" s="46">
        <v>0</v>
      </c>
    </row>
    <row r="4" spans="1:4" x14ac:dyDescent="0.2">
      <c r="A4" s="46"/>
      <c r="B4" s="46"/>
      <c r="C4" s="46"/>
      <c r="D4" s="46"/>
    </row>
    <row r="5" spans="1:4" x14ac:dyDescent="0.2">
      <c r="A5" s="46">
        <v>454</v>
      </c>
      <c r="B5" s="46"/>
      <c r="C5" s="46">
        <v>0</v>
      </c>
      <c r="D5" s="46">
        <v>0.1</v>
      </c>
    </row>
    <row r="6" spans="1:4" x14ac:dyDescent="0.2">
      <c r="A6" s="46"/>
      <c r="B6" s="46"/>
      <c r="C6" s="46"/>
      <c r="D6" s="46"/>
    </row>
    <row r="7" spans="1:4" x14ac:dyDescent="0.2">
      <c r="A7" s="46">
        <v>1200</v>
      </c>
      <c r="B7" s="46"/>
      <c r="C7" s="46">
        <v>74.599999999999994</v>
      </c>
      <c r="D7" s="46">
        <v>0.12</v>
      </c>
    </row>
    <row r="8" spans="1:4" x14ac:dyDescent="0.2">
      <c r="A8" s="46"/>
      <c r="B8" s="46"/>
      <c r="C8" s="46"/>
      <c r="D8" s="46"/>
    </row>
    <row r="9" spans="1:4" x14ac:dyDescent="0.2">
      <c r="A9" s="46">
        <v>3490</v>
      </c>
      <c r="B9" s="46"/>
      <c r="C9" s="46">
        <v>349.4</v>
      </c>
      <c r="D9" s="46">
        <v>0.22</v>
      </c>
    </row>
    <row r="10" spans="1:4" x14ac:dyDescent="0.2">
      <c r="A10" s="46"/>
      <c r="B10" s="46"/>
      <c r="C10" s="46"/>
      <c r="D10" s="46"/>
    </row>
    <row r="11" spans="1:4" x14ac:dyDescent="0.2">
      <c r="A11" s="46">
        <v>6931</v>
      </c>
      <c r="B11" s="46"/>
      <c r="C11" s="46">
        <v>1106.42</v>
      </c>
      <c r="D11" s="46">
        <v>0.24</v>
      </c>
    </row>
    <row r="12" spans="1:4" x14ac:dyDescent="0.2">
      <c r="A12" s="46"/>
      <c r="B12" s="46"/>
      <c r="C12" s="46"/>
      <c r="D12" s="46"/>
    </row>
    <row r="13" spans="1:4" x14ac:dyDescent="0.2">
      <c r="A13" s="46">
        <v>12817</v>
      </c>
      <c r="B13" s="46"/>
      <c r="C13" s="46">
        <v>2519.06</v>
      </c>
      <c r="D13" s="46">
        <v>0.32</v>
      </c>
    </row>
    <row r="14" spans="1:4" x14ac:dyDescent="0.2">
      <c r="A14" s="46"/>
      <c r="B14" s="46"/>
      <c r="C14" s="46"/>
      <c r="D14" s="46"/>
    </row>
    <row r="15" spans="1:4" x14ac:dyDescent="0.2">
      <c r="A15" s="46">
        <v>16154</v>
      </c>
      <c r="B15" s="46"/>
      <c r="C15" s="46">
        <v>3586.9</v>
      </c>
      <c r="D15" s="46">
        <v>0.35</v>
      </c>
    </row>
    <row r="16" spans="1:4" x14ac:dyDescent="0.2">
      <c r="A16" s="46"/>
      <c r="B16" s="46"/>
      <c r="C16" s="46"/>
      <c r="D16" s="46"/>
    </row>
    <row r="17" spans="1:4" x14ac:dyDescent="0.2">
      <c r="A17" s="46">
        <v>24006</v>
      </c>
      <c r="B17" s="46"/>
      <c r="C17" s="46">
        <v>6335.1</v>
      </c>
      <c r="D17" s="46">
        <v>0.37</v>
      </c>
    </row>
  </sheetData>
  <sheetProtection password="DFF9" sheet="1" objects="1" scenario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vt:lpstr>
      <vt:lpstr>Single</vt:lpstr>
      <vt:lpstr>Married</vt:lpstr>
    </vt:vector>
  </TitlesOfParts>
  <Company>OBFS/University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Bi-weekly Terminal Benefits Net Pay Calculator</dc:title>
  <dc:creator>OBFS Payroll - University of Illinois</dc:creator>
  <cp:keywords>biweekly, paid, employee, terminal, benefit, net, calculation, calculator</cp:keywords>
  <cp:lastModifiedBy>Lorenzo, Blanca</cp:lastModifiedBy>
  <cp:lastPrinted>2010-01-11T22:10:41Z</cp:lastPrinted>
  <dcterms:created xsi:type="dcterms:W3CDTF">2004-12-21T18:46:34Z</dcterms:created>
  <dcterms:modified xsi:type="dcterms:W3CDTF">2020-12-18T16:30:23Z</dcterms:modified>
</cp:coreProperties>
</file>